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11220" yWindow="-20" windowWidth="10800" windowHeight="10080" tabRatio="939"/>
  </bookViews>
  <sheets>
    <sheet name="算定表" sheetId="12" r:id="rId1"/>
    <sheet name="R1年9月" sheetId="20" r:id="rId2"/>
    <sheet name="R1年10月" sheetId="78" r:id="rId3"/>
    <sheet name="R1年11月" sheetId="79" r:id="rId4"/>
    <sheet name="R1年12月" sheetId="80" r:id="rId5"/>
    <sheet name="R2年1月" sheetId="81" r:id="rId6"/>
    <sheet name="R2年2月" sheetId="82" r:id="rId7"/>
    <sheet name="R2年3月" sheetId="83" r:id="rId8"/>
    <sheet name="R2年4月" sheetId="84" r:id="rId9"/>
    <sheet name="R2年5月" sheetId="85" r:id="rId10"/>
    <sheet name="R2年6月" sheetId="86" r:id="rId11"/>
    <sheet name="R2年7月" sheetId="87" r:id="rId12"/>
    <sheet name="R2年8月" sheetId="88" r:id="rId13"/>
  </sheets>
  <definedNames>
    <definedName name="_xlnm.Print_Area" localSheetId="2">'R1年10月'!$A$1:$G$31</definedName>
    <definedName name="_xlnm.Print_Area" localSheetId="3">'R1年11月'!$A$1:$G$31</definedName>
    <definedName name="_xlnm.Print_Area" localSheetId="4">'R1年12月'!$A$1:$G$31</definedName>
    <definedName name="_xlnm.Print_Area" localSheetId="1">'R1年9月'!$A$1:$G$31</definedName>
    <definedName name="_xlnm.Print_Area" localSheetId="5">'R2年1月'!$A$1:$G$31</definedName>
    <definedName name="_xlnm.Print_Area" localSheetId="6">'R2年2月'!$A$1:$G$31</definedName>
    <definedName name="_xlnm.Print_Area" localSheetId="7">'R2年3月'!$A$1:$G$31</definedName>
    <definedName name="_xlnm.Print_Area" localSheetId="8">'R2年4月'!$A$1:$G$31</definedName>
    <definedName name="_xlnm.Print_Area" localSheetId="9">'R2年5月'!$A$1:$G$31</definedName>
    <definedName name="_xlnm.Print_Area" localSheetId="10">'R2年6月'!$A$1:$G$31</definedName>
    <definedName name="_xlnm.Print_Area" localSheetId="11">'R2年7月'!$A$1:$G$31</definedName>
    <definedName name="_xlnm.Print_Area" localSheetId="12">'R2年8月'!$A$1:$G$31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8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F31" i="20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F31" i="78" l="1"/>
  <c r="D8" i="12" s="1"/>
  <c r="A16" i="12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E8" i="12"/>
  <c r="F8" i="12" s="1"/>
  <c r="D7" i="12"/>
  <c r="E7" i="12" l="1"/>
  <c r="F7" i="12" s="1"/>
  <c r="F19" i="12" s="1"/>
  <c r="D19" i="12"/>
  <c r="A3" i="12"/>
  <c r="E19" i="12" l="1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<sst xmlns="http://schemas.openxmlformats.org/spreadsheetml/2006/main" count="476" uniqueCount="31">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</sst>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2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9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sz val="10"/>
        <color rgb="FFFF000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90"/>
    </tableStyle>
    <tableStyle name="テーブル スタイル 2" pivot="0" count="6">
      <tableStyleElement type="wholeTable" dxfId="289"/>
      <tableStyleElement type="headerRow" dxfId="288"/>
      <tableStyleElement type="totalRow" dxfId="287"/>
      <tableStyleElement type="firstColumn" dxfId="286"/>
      <tableStyleElement type="lastColumn" dxfId="285"/>
      <tableStyleElement type="firstRowStripe" dxfId="28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82" dataDxfId="281" totalsRowDxfId="280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9" totalsRowDxfId="278" dataCellStyle="標準 2"/>
    <tableColumn id="6" name="総支給額_x000a_(円)_x000a_(A)" dataDxfId="277" totalsRowDxfId="276"/>
    <tableColumn id="8" name="時間単価_x000a_(円)_x000a_(B) " totalsRowFunction="custom" dataDxfId="275" totalsRowDxfId="274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3" totalsRowDxfId="272" dataCellStyle="標準 2"/>
    <tableColumn id="10" name="算定額_x000a_(D)=(B)X(C)" totalsRowFunction="sum" dataDxfId="271" totalsRowDxfId="270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69" totalsRowDxfId="268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04" dataDxfId="102" totalsRowDxfId="101" headerRowBorderDxfId="103">
  <tableColumns count="7">
    <tableColumn id="1" name="列1" totalsRowLabel="合計" headerRowDxfId="100" dataDxfId="99" totalsRowDxfId="98"/>
    <tableColumn id="2" name="列2" headerRowDxfId="97" totalsRowDxfId="96"/>
    <tableColumn id="3" name="列3" headerRowDxfId="95" totalsRowDxfId="94"/>
    <tableColumn id="4" name="列4" headerRowDxfId="93" totalsRowDxfId="92"/>
    <tableColumn id="5" name="列5" headerRowDxfId="91" totalsRowDxfId="90"/>
    <tableColumn id="6" name="列6" totalsRowFunction="custom" headerRowDxfId="89" dataDxfId="88" totalsRowDxfId="87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86" dataDxfId="85" totalsRowDxfId="84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83" dataDxfId="81" totalsRowDxfId="80" headerRowBorderDxfId="82">
  <tableColumns count="7">
    <tableColumn id="1" name="列1" totalsRowLabel="合計" headerRowDxfId="79" dataDxfId="78" totalsRowDxfId="77"/>
    <tableColumn id="2" name="列2" headerRowDxfId="76" totalsRowDxfId="75"/>
    <tableColumn id="3" name="列3" headerRowDxfId="74" totalsRowDxfId="73"/>
    <tableColumn id="4" name="列4" headerRowDxfId="72" totalsRowDxfId="71"/>
    <tableColumn id="5" name="列5" headerRowDxfId="70" totalsRowDxfId="69"/>
    <tableColumn id="6" name="列6" totalsRowFunction="custom" headerRowDxfId="68" dataDxfId="67" totalsRowDxfId="6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65" dataDxfId="64" totalsRowDxfId="63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62" dataDxfId="60" totalsRowDxfId="59" headerRowBorderDxfId="61">
  <tableColumns count="7">
    <tableColumn id="1" name="列1" totalsRowLabel="合計" headerRowDxfId="58" dataDxfId="57" totalsRowDxfId="56"/>
    <tableColumn id="2" name="列2" headerRowDxfId="55" totalsRowDxfId="54"/>
    <tableColumn id="3" name="列3" headerRowDxfId="53" totalsRowDxfId="52"/>
    <tableColumn id="4" name="列4" headerRowDxfId="51" totalsRowDxfId="50"/>
    <tableColumn id="5" name="列5" headerRowDxfId="49" totalsRowDxfId="48"/>
    <tableColumn id="6" name="列6" totalsRowFunction="custom" headerRowDxfId="47" dataDxfId="46" totalsRowDxfId="45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44" dataDxfId="43" totalsRowDxfId="42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41" dataDxfId="39" totalsRowDxfId="38" headerRowBorderDxfId="40">
  <tableColumns count="7">
    <tableColumn id="1" name="列1" totalsRowLabel="合計" headerRowDxfId="37" dataDxfId="36" totalsRowDxfId="35"/>
    <tableColumn id="2" name="列2" headerRowDxfId="34" totalsRowDxfId="33"/>
    <tableColumn id="3" name="列3" headerRowDxfId="32" totalsRowDxfId="31"/>
    <tableColumn id="4" name="列4" headerRowDxfId="30" totalsRowDxfId="29"/>
    <tableColumn id="5" name="列5" headerRowDxfId="28" totalsRowDxfId="27"/>
    <tableColumn id="6" name="列6" totalsRowFunction="custom" headerRowDxfId="26" dataDxfId="25" totalsRowDxfId="24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23" dataDxfId="22" totalsRowDxfId="21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20" dataDxfId="18" totalsRowDxfId="17" headerRowBorderDxfId="19">
  <tableColumns count="7">
    <tableColumn id="1" name="列1" totalsRowLabel="合計" headerRowDxfId="16" dataDxfId="15" totalsRowDxfId="14"/>
    <tableColumn id="2" name="列2" headerRowDxfId="13" totalsRowDxfId="12"/>
    <tableColumn id="3" name="列3" headerRowDxfId="11" totalsRowDxfId="10"/>
    <tableColumn id="4" name="列4" headerRowDxfId="9" totalsRowDxfId="8"/>
    <tableColumn id="5" name="列5" headerRowDxfId="7" totalsRowDxfId="6"/>
    <tableColumn id="6" name="列6" totalsRowFunction="custom" headerRowDxfId="5" dataDxfId="4" totalsRowDxfId="3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2" dataDxfId="1" totalsRowDxfId="0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67" dataDxfId="265" headerRowBorderDxfId="266" tableBorderDxfId="264" totalsRowBorderDxfId="263" headerRowCellStyle="標準 2">
  <autoFilter ref="H23:K50"/>
  <tableColumns count="4">
    <tableColumn id="1" name="円以上" dataDxfId="262" dataCellStyle="標準 2"/>
    <tableColumn id="2" name="～" dataDxfId="261" dataCellStyle="標準 2"/>
    <tableColumn id="3" name="円未満" dataDxfId="260" dataCellStyle="標準 2"/>
    <tableColumn id="4" name="単位：円" dataDxfId="259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58" dataDxfId="256" totalsRowDxfId="255" headerRowBorderDxfId="257">
  <tableColumns count="7">
    <tableColumn id="1" name="列1" totalsRowLabel="合計" headerRowDxfId="254" dataDxfId="253" totalsRowDxfId="252"/>
    <tableColumn id="2" name="列2" headerRowDxfId="251" dataDxfId="250" totalsRowDxfId="249"/>
    <tableColumn id="3" name="列3" headerRowDxfId="248" dataDxfId="247" totalsRowDxfId="246"/>
    <tableColumn id="4" name="列4" headerRowDxfId="245" dataDxfId="244" totalsRowDxfId="243"/>
    <tableColumn id="5" name="列5" headerRowDxfId="242" dataDxfId="241" totalsRowDxfId="240"/>
    <tableColumn id="6" name="列6" totalsRowFunction="sum" headerRowDxfId="239" dataDxfId="238" totalsRowDxfId="237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</tableColumn>
    <tableColumn id="7" name="列7" headerRowDxfId="236" dataDxfId="235" totalsRowDxfId="234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33" dataDxfId="231" totalsRowDxfId="230" headerRowBorderDxfId="232">
  <tableColumns count="7">
    <tableColumn id="1" name="列1" totalsRowLabel="合計" headerRowDxfId="229" dataDxfId="228" totalsRowDxfId="227"/>
    <tableColumn id="2" name="列2" headerRowDxfId="226" dataDxfId="225" totalsRowDxfId="224"/>
    <tableColumn id="3" name="列3" headerRowDxfId="223" totalsRowDxfId="222"/>
    <tableColumn id="4" name="列4" headerRowDxfId="221" dataDxfId="220" totalsRowDxfId="219"/>
    <tableColumn id="5" name="列5" headerRowDxfId="218" dataDxfId="217" totalsRowDxfId="216"/>
    <tableColumn id="6" name="列6" totalsRowFunction="custom" headerRowDxfId="215" dataDxfId="214" totalsRowDxfId="213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12" dataDxfId="211" totalsRowDxfId="210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09" dataDxfId="207" totalsRowDxfId="206" headerRowBorderDxfId="208">
  <tableColumns count="7">
    <tableColumn id="1" name="列1" totalsRowLabel="合計" headerRowDxfId="205" dataDxfId="204" totalsRowDxfId="203"/>
    <tableColumn id="2" name="列2" headerRowDxfId="202" totalsRowDxfId="201"/>
    <tableColumn id="3" name="列3" headerRowDxfId="200" totalsRowDxfId="199"/>
    <tableColumn id="4" name="列4" headerRowDxfId="198" totalsRowDxfId="197"/>
    <tableColumn id="5" name="列5" headerRowDxfId="196" totalsRowDxfId="195"/>
    <tableColumn id="6" name="列6" totalsRowFunction="custom" headerRowDxfId="194" dataDxfId="193" totalsRowDxfId="19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191" dataDxfId="190" totalsRowDxfId="189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188" dataDxfId="186" totalsRowDxfId="185" headerRowBorderDxfId="187">
  <tableColumns count="7">
    <tableColumn id="1" name="列1" totalsRowLabel="合計" headerRowDxfId="184" dataDxfId="183" totalsRowDxfId="182"/>
    <tableColumn id="2" name="列2" headerRowDxfId="181" totalsRowDxfId="180"/>
    <tableColumn id="3" name="列3" headerRowDxfId="179" totalsRowDxfId="178"/>
    <tableColumn id="4" name="列4" headerRowDxfId="177" totalsRowDxfId="176"/>
    <tableColumn id="5" name="列5" headerRowDxfId="175" totalsRowDxfId="174"/>
    <tableColumn id="6" name="列6" totalsRowFunction="custom" headerRowDxfId="173" dataDxfId="172" totalsRowDxfId="171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170" dataDxfId="169" totalsRowDxfId="168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67" dataDxfId="165" totalsRowDxfId="164" headerRowBorderDxfId="166">
  <tableColumns count="7">
    <tableColumn id="1" name="列1" totalsRowLabel="合計" headerRowDxfId="163" dataDxfId="162" totalsRowDxfId="161"/>
    <tableColumn id="2" name="列2" headerRowDxfId="160" totalsRowDxfId="159"/>
    <tableColumn id="3" name="列3" headerRowDxfId="158" totalsRowDxfId="157"/>
    <tableColumn id="4" name="列4" headerRowDxfId="156" totalsRowDxfId="155"/>
    <tableColumn id="5" name="列5" headerRowDxfId="154" totalsRowDxfId="153"/>
    <tableColumn id="6" name="列6" totalsRowFunction="custom" headerRowDxfId="152" dataDxfId="151" totalsRowDxfId="150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49" dataDxfId="148" totalsRowDxfId="14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46" dataDxfId="144" totalsRowDxfId="143" headerRowBorderDxfId="145">
  <tableColumns count="7">
    <tableColumn id="1" name="列1" totalsRowLabel="合計" headerRowDxfId="142" dataDxfId="141" totalsRowDxfId="140"/>
    <tableColumn id="2" name="列2" headerRowDxfId="139" totalsRowDxfId="138"/>
    <tableColumn id="3" name="列3" headerRowDxfId="137" totalsRowDxfId="136"/>
    <tableColumn id="4" name="列4" headerRowDxfId="135" totalsRowDxfId="134"/>
    <tableColumn id="5" name="列5" headerRowDxfId="133" totalsRowDxfId="132"/>
    <tableColumn id="6" name="列6" totalsRowFunction="custom" headerRowDxfId="131" dataDxfId="130" totalsRowDxfId="129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28" dataDxfId="127" totalsRowDxfId="126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25" dataDxfId="123" totalsRowDxfId="122" headerRowBorderDxfId="124">
  <tableColumns count="7">
    <tableColumn id="1" name="列1" totalsRowLabel="合計" headerRowDxfId="121" dataDxfId="120" totalsRowDxfId="119"/>
    <tableColumn id="2" name="列2" headerRowDxfId="118" totalsRowDxfId="117"/>
    <tableColumn id="3" name="列3" headerRowDxfId="116" totalsRowDxfId="115"/>
    <tableColumn id="4" name="列4" headerRowDxfId="114" totalsRowDxfId="113"/>
    <tableColumn id="5" name="列5" headerRowDxfId="112" totalsRowDxfId="111"/>
    <tableColumn id="6" name="列6" totalsRowFunction="custom" headerRowDxfId="110" dataDxfId="109" totalsRowDxfId="108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07" dataDxfId="106" totalsRowDxfId="105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7265625" style="1" hidden="1" customWidth="1"/>
    <col min="12" max="12" width="9" style="1" customWidth="1"/>
    <col min="13" max="16384" width="9" style="1"/>
  </cols>
  <sheetData>
    <row r="1" spans="1:8" ht="18" customHeight="1" x14ac:dyDescent="0.2">
      <c r="A1" s="72" t="s">
        <v>28</v>
      </c>
      <c r="B1" s="72"/>
      <c r="C1" s="72"/>
      <c r="D1" s="72"/>
      <c r="E1" s="72"/>
      <c r="F1" s="72"/>
    </row>
    <row r="2" spans="1:8" ht="24" customHeight="1" x14ac:dyDescent="0.2">
      <c r="A2" s="74" t="s">
        <v>27</v>
      </c>
      <c r="B2" s="75"/>
      <c r="C2" s="75"/>
      <c r="D2" s="75"/>
      <c r="E2" s="75"/>
      <c r="F2" s="75"/>
    </row>
    <row r="3" spans="1:8" ht="18" customHeight="1" x14ac:dyDescent="0.2">
      <c r="A3" s="73" t="str">
        <f ca="1">"報告期間："&amp;A7&amp;"～"&amp;A18&amp;"まで【第１期】"</f>
        <v>報告期間：令和元年9月～令和2年8月まで【第１期】</v>
      </c>
      <c r="B3" s="73"/>
      <c r="C3" s="73"/>
      <c r="D3" s="73"/>
      <c r="E3" s="73"/>
      <c r="F3" s="73"/>
    </row>
    <row r="4" spans="1:8" ht="24" customHeight="1" x14ac:dyDescent="0.2">
      <c r="A4" s="68" t="s">
        <v>17</v>
      </c>
      <c r="B4" s="79"/>
      <c r="C4" s="79"/>
      <c r="D4" s="79"/>
      <c r="E4" s="79"/>
      <c r="F4" s="79"/>
    </row>
    <row r="5" spans="1:8" ht="24" customHeight="1" x14ac:dyDescent="0.2">
      <c r="A5" s="68" t="s">
        <v>9</v>
      </c>
      <c r="B5" s="79"/>
      <c r="C5" s="79"/>
      <c r="D5" s="79"/>
      <c r="E5" s="79"/>
      <c r="F5" s="79"/>
    </row>
    <row r="6" spans="1:8" s="2" customFormat="1" ht="60" customHeight="1" x14ac:dyDescent="0.2">
      <c r="A6" s="50" t="s">
        <v>26</v>
      </c>
      <c r="B6" s="51" t="s">
        <v>21</v>
      </c>
      <c r="C6" s="50" t="s">
        <v>22</v>
      </c>
      <c r="D6" s="51" t="s">
        <v>23</v>
      </c>
      <c r="E6" s="52" t="s">
        <v>24</v>
      </c>
      <c r="F6" s="51" t="s">
        <v>29</v>
      </c>
    </row>
    <row r="7" spans="1:8" s="2" customFormat="1" ht="36" customHeight="1" x14ac:dyDescent="0.2">
      <c r="A7" s="41" t="str">
        <f ca="1">SUBSTITUTE(SUBSTITUTE(SUBSTITUTE(ASC('R1年9月'!$B$3),"R","令和"),"令和1","令和元"),"H","平成")</f>
        <v>令和元年9月</v>
      </c>
      <c r="B7" s="49"/>
      <c r="C7" s="45">
        <f>LOOKUP(MIN(テーブル2[総支給額
(円)
(A)]),人件費単価一覧表[円以上],人件費単価一覧表[単位：円])</f>
        <v>0</v>
      </c>
      <c r="D7" s="46">
        <f>作業日報兼直接人件費個別明細表1[[#Totals],[列6]]*24</f>
        <v>0</v>
      </c>
      <c r="E7" s="45">
        <f>テーブル2[[#This Row],[時間単価
(円)
(B) ]]*テーブル2[[#This Row],[従事時間
(時間)
(C) ]]</f>
        <v>0</v>
      </c>
      <c r="F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2">
      <c r="A8" s="41" t="str">
        <f ca="1">SUBSTITUTE(SUBSTITUTE(SUBSTITUTE(ASC('R1年10月'!$B$3),"R","令和"),"令和1","令和元"),"H","平成")</f>
        <v>令和元年10月</v>
      </c>
      <c r="B8" s="49"/>
      <c r="C8" s="45">
        <f>LOOKUP(MIN(テーブル2[総支給額
(円)
(A)]),$H$24:$H$50,$K$24:$K$50)</f>
        <v>0</v>
      </c>
      <c r="D8" s="46">
        <f>作業日報兼直接人件費個別明細表2[[#Totals],[列6]]*24</f>
        <v>0</v>
      </c>
      <c r="E8" s="45">
        <f>テーブル2[[#This Row],[時間単価
(円)
(B) ]]*テーブル2[[#This Row],[従事時間
(時間)
(C) ]]</f>
        <v>0</v>
      </c>
      <c r="F8" s="45">
        <f>IF(テーブル2[[#This Row],[総支給額
(円)
(A)]]&lt;=テーブル2[[#This Row],[算定額
(D)=(B)X(C)]],テーブル2[[#This Row],[総支給額
(円)
(A)]],テーブル2[[#This Row],[算定額
(D)=(B)X(C)]])</f>
        <v>0</v>
      </c>
      <c r="H8" s="69"/>
    </row>
    <row r="9" spans="1:8" s="2" customFormat="1" ht="36" customHeight="1" x14ac:dyDescent="0.2">
      <c r="A9" s="41" t="str">
        <f ca="1">SUBSTITUTE(SUBSTITUTE(SUBSTITUTE(ASC('R1年11月'!$B$3),"R","令和"),"令和1","令和元"),"H","平成")</f>
        <v>令和元年11月</v>
      </c>
      <c r="B9" s="49"/>
      <c r="C9" s="45">
        <f>LOOKUP(MIN(テーブル2[総支給額
(円)
(A)]),$H$24:$H$50,$K$24:$K$50)</f>
        <v>0</v>
      </c>
      <c r="D9" s="46">
        <f>作業日報兼直接人件費個別明細表3[[#Totals],[列6]]*24</f>
        <v>0</v>
      </c>
      <c r="E9" s="45">
        <f>テーブル2[[#This Row],[時間単価
(円)
(B) ]]*テーブル2[[#This Row],[従事時間
(時間)
(C) ]]</f>
        <v>0</v>
      </c>
      <c r="F9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2">
      <c r="A10" s="41" t="str">
        <f ca="1">SUBSTITUTE(SUBSTITUTE(SUBSTITUTE(ASC('R1年12月'!$B$3),"R","令和"),"令和1","令和元"),"H","平成")</f>
        <v>令和元年12月</v>
      </c>
      <c r="B10" s="49"/>
      <c r="C10" s="45">
        <f>LOOKUP(MIN(テーブル2[総支給額
(円)
(A)]),$H$24:$H$50,$K$24:$K$50)</f>
        <v>0</v>
      </c>
      <c r="D10" s="46">
        <f>作業日報兼直接人件費個別明細表4[[#Totals],[列6]]*24</f>
        <v>0</v>
      </c>
      <c r="E10" s="45">
        <f>テーブル2[[#This Row],[時間単価
(円)
(B) ]]*テーブル2[[#This Row],[従事時間
(時間)
(C) ]]</f>
        <v>0</v>
      </c>
      <c r="F10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2">
      <c r="A11" s="41" t="str">
        <f ca="1">SUBSTITUTE(SUBSTITUTE(SUBSTITUTE(ASC('R2年1月'!$B$3),"R","令和"),"令和1","令和元"),"H","平成")</f>
        <v>令和2年1月</v>
      </c>
      <c r="B11" s="49"/>
      <c r="C11" s="45">
        <f>LOOKUP(MIN(テーブル2[総支給額
(円)
(A)]),$H$24:$H$50,$K$24:$K$50)</f>
        <v>0</v>
      </c>
      <c r="D11" s="46">
        <f>作業日報兼直接人件費個別明細表5[[#Totals],[列6]]*24</f>
        <v>0</v>
      </c>
      <c r="E11" s="45">
        <f>テーブル2[[#This Row],[時間単価
(円)
(B) ]]*テーブル2[[#This Row],[従事時間
(時間)
(C) ]]</f>
        <v>0</v>
      </c>
      <c r="F11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2">
      <c r="A12" s="41" t="str">
        <f ca="1">SUBSTITUTE(SUBSTITUTE(SUBSTITUTE(ASC('R2年2月'!$B$3),"R","令和"),"令和1","令和元"),"H","平成")</f>
        <v>令和2年2月</v>
      </c>
      <c r="B12" s="49"/>
      <c r="C12" s="45">
        <f>LOOKUP(MIN(テーブル2[総支給額
(円)
(A)]),$H$24:$H$50,$K$24:$K$50)</f>
        <v>0</v>
      </c>
      <c r="D12" s="46">
        <f>作業日報兼直接人件費個別明細表6[[#Totals],[列6]]*24</f>
        <v>0</v>
      </c>
      <c r="E12" s="45">
        <f>テーブル2[[#This Row],[時間単価
(円)
(B) ]]*テーブル2[[#This Row],[従事時間
(時間)
(C) ]]</f>
        <v>0</v>
      </c>
      <c r="F12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2">
      <c r="A13" s="41" t="str">
        <f ca="1">SUBSTITUTE(SUBSTITUTE(SUBSTITUTE(ASC('R2年3月'!$B$3),"R","令和"),"令和1","令和元"),"H","平成")</f>
        <v>令和2年3月</v>
      </c>
      <c r="B13" s="49"/>
      <c r="C13" s="45">
        <f>LOOKUP(MIN(テーブル2[総支給額
(円)
(A)]),$H$24:$H$50,$K$24:$K$50)</f>
        <v>0</v>
      </c>
      <c r="D13" s="46">
        <f>作業日報兼直接人件費個別明細表7[[#Totals],[列6]]*24</f>
        <v>0</v>
      </c>
      <c r="E13" s="45">
        <f>テーブル2[[#This Row],[時間単価
(円)
(B) ]]*テーブル2[[#This Row],[従事時間
(時間)
(C) ]]</f>
        <v>0</v>
      </c>
      <c r="F13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2">
      <c r="A14" s="41" t="str">
        <f ca="1">SUBSTITUTE(SUBSTITUTE(SUBSTITUTE(ASC('R2年4月'!$B$3),"R","令和"),"令和1","令和元"),"H","平成")</f>
        <v>令和2年4月</v>
      </c>
      <c r="B14" s="49"/>
      <c r="C14" s="45">
        <f>LOOKUP(MIN(テーブル2[総支給額
(円)
(A)]),$H$24:$H$50,$K$24:$K$50)</f>
        <v>0</v>
      </c>
      <c r="D14" s="46">
        <f>作業日報兼直接人件費個別明細表8[[#Totals],[列6]]*24</f>
        <v>0</v>
      </c>
      <c r="E14" s="45">
        <f>テーブル2[[#This Row],[時間単価
(円)
(B) ]]*テーブル2[[#This Row],[従事時間
(時間)
(C) ]]</f>
        <v>0</v>
      </c>
      <c r="F14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2">
      <c r="A15" s="41" t="str">
        <f ca="1">SUBSTITUTE(SUBSTITUTE(SUBSTITUTE(ASC('R2年5月'!$B$3),"R","令和"),"令和1","令和元"),"H","平成")</f>
        <v>令和2年5月</v>
      </c>
      <c r="B15" s="49"/>
      <c r="C15" s="45">
        <f>LOOKUP(MIN(テーブル2[総支給額
(円)
(A)]),$H$24:$H$50,$K$24:$K$50)</f>
        <v>0</v>
      </c>
      <c r="D15" s="46">
        <f>作業日報兼直接人件費個別明細表9[[#Totals],[列6]]*24</f>
        <v>0</v>
      </c>
      <c r="E15" s="45">
        <f>テーブル2[[#This Row],[時間単価
(円)
(B) ]]*テーブル2[[#This Row],[従事時間
(時間)
(C) ]]</f>
        <v>0</v>
      </c>
      <c r="F15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2">
      <c r="A16" s="41" t="str">
        <f ca="1">SUBSTITUTE(SUBSTITUTE(SUBSTITUTE(ASC('R2年6月'!$B$3),"R","令和"),"令和1","令和元"),"H","平成")</f>
        <v>令和2年6月</v>
      </c>
      <c r="B16" s="49"/>
      <c r="C16" s="45">
        <f>LOOKUP(MIN(テーブル2[総支給額
(円)
(A)]),$H$24:$H$50,$K$24:$K$50)</f>
        <v>0</v>
      </c>
      <c r="D16" s="46">
        <f>作業日報兼直接人件費個別明細表10[[#Totals],[列6]]*24</f>
        <v>0</v>
      </c>
      <c r="E16" s="45">
        <f>テーブル2[[#This Row],[時間単価
(円)
(B) ]]*テーブル2[[#This Row],[従事時間
(時間)
(C) ]]</f>
        <v>0</v>
      </c>
      <c r="F16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2">
      <c r="A17" s="41" t="str">
        <f ca="1">SUBSTITUTE(SUBSTITUTE(SUBSTITUTE(ASC('R2年7月'!$B$3),"R","令和"),"令和1","令和元"),"H","平成")</f>
        <v>令和2年7月</v>
      </c>
      <c r="B17" s="49"/>
      <c r="C17" s="45">
        <f>LOOKUP(MIN(テーブル2[総支給額
(円)
(A)]),$H$24:$H$50,$K$24:$K$50)</f>
        <v>0</v>
      </c>
      <c r="D17" s="46">
        <f>作業日報兼直接人件費個別明細表11[[#Totals],[列6]]*24</f>
        <v>0</v>
      </c>
      <c r="E17" s="45">
        <f>テーブル2[[#This Row],[時間単価
(円)
(B) ]]*テーブル2[[#This Row],[従事時間
(時間)
(C) ]]</f>
        <v>0</v>
      </c>
      <c r="F1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2">
      <c r="A18" s="41" t="str">
        <f ca="1">SUBSTITUTE(SUBSTITUTE(SUBSTITUTE(ASC('R2年8月'!$B$3),"R","令和"),"令和1","令和元"),"H","平成")</f>
        <v>令和2年8月</v>
      </c>
      <c r="B18" s="42"/>
      <c r="C18" s="45">
        <f>LOOKUP(MIN(テーブル2[総支給額
(円)
(A)]),$H$24:$H$50,$K$24:$K$50)</f>
        <v>0</v>
      </c>
      <c r="D18" s="46">
        <f>作業日報兼直接人件費個別明細表12[[#Totals],[列6]]*24</f>
        <v>0</v>
      </c>
      <c r="E18" s="45">
        <f>テーブル2[[#This Row],[時間単価
(円)
(B) ]]*テーブル2[[#This Row],[従事時間
(時間)
(C) ]]</f>
        <v>0</v>
      </c>
      <c r="F1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2">
      <c r="A19" s="43"/>
      <c r="B19" s="44"/>
      <c r="C19" s="48">
        <f>LOOKUP(MIN(テーブル2[総支給額
(円)
(A)]),$H$24:$H$50,$K$24:$K$50)</f>
        <v>0</v>
      </c>
      <c r="D19" s="47">
        <f>SUBTOTAL(109,テーブル2[従事時間
(時間)
(C) ])</f>
        <v>0</v>
      </c>
      <c r="E19" s="48">
        <f>SUBTOTAL(109,テーブル2[算定額
(D)=(B)X(C)])</f>
        <v>0</v>
      </c>
      <c r="F19" s="48">
        <f>SUBTOTAL(109,テーブル2[助成対象経費
(円)
(A)を上限
とする])</f>
        <v>0</v>
      </c>
    </row>
    <row r="20" spans="1:11" ht="150" customHeight="1" x14ac:dyDescent="0.2">
      <c r="A20" s="76" t="s">
        <v>25</v>
      </c>
      <c r="B20" s="77"/>
      <c r="C20" s="77"/>
      <c r="D20" s="77"/>
      <c r="E20" s="77"/>
      <c r="F20" s="77"/>
    </row>
    <row r="21" spans="1:11" ht="24" customHeight="1" x14ac:dyDescent="0.2"/>
    <row r="22" spans="1:11" ht="24" customHeight="1" x14ac:dyDescent="0.2">
      <c r="H22" s="78" t="s">
        <v>2</v>
      </c>
      <c r="I22" s="78"/>
      <c r="J22" s="78"/>
      <c r="K22" s="28" t="s">
        <v>3</v>
      </c>
    </row>
    <row r="23" spans="1:11" ht="24" customHeight="1" x14ac:dyDescent="0.2">
      <c r="H23" s="29" t="s">
        <v>4</v>
      </c>
      <c r="I23" s="30" t="s">
        <v>0</v>
      </c>
      <c r="J23" s="30" t="s">
        <v>5</v>
      </c>
      <c r="K23" s="31" t="s">
        <v>6</v>
      </c>
    </row>
    <row r="24" spans="1:11" ht="24" customHeight="1" x14ac:dyDescent="0.2">
      <c r="H24" s="32">
        <v>0</v>
      </c>
      <c r="I24" s="33" t="s">
        <v>7</v>
      </c>
      <c r="J24" s="33">
        <v>0</v>
      </c>
      <c r="K24" s="34">
        <v>0</v>
      </c>
    </row>
    <row r="25" spans="1:11" ht="24" customHeight="1" x14ac:dyDescent="0.2">
      <c r="H25" s="32">
        <v>1</v>
      </c>
      <c r="I25" s="33" t="s">
        <v>7</v>
      </c>
      <c r="J25" s="35">
        <v>130000</v>
      </c>
      <c r="K25" s="53">
        <v>1000</v>
      </c>
    </row>
    <row r="26" spans="1:11" ht="24" customHeight="1" x14ac:dyDescent="0.2">
      <c r="H26" s="36">
        <v>130000</v>
      </c>
      <c r="I26" s="33" t="s">
        <v>7</v>
      </c>
      <c r="J26" s="35">
        <v>138000</v>
      </c>
      <c r="K26" s="53">
        <v>1070</v>
      </c>
    </row>
    <row r="27" spans="1:11" ht="24" customHeight="1" x14ac:dyDescent="0.2">
      <c r="H27" s="36">
        <v>138000</v>
      </c>
      <c r="I27" s="33" t="s">
        <v>7</v>
      </c>
      <c r="J27" s="35">
        <v>146000</v>
      </c>
      <c r="K27" s="53">
        <v>1130</v>
      </c>
    </row>
    <row r="28" spans="1:11" ht="24" customHeight="1" x14ac:dyDescent="0.2">
      <c r="H28" s="36">
        <v>146000</v>
      </c>
      <c r="I28" s="33" t="s">
        <v>7</v>
      </c>
      <c r="J28" s="35">
        <v>155000</v>
      </c>
      <c r="K28" s="53">
        <v>1200</v>
      </c>
    </row>
    <row r="29" spans="1:11" ht="24" customHeight="1" x14ac:dyDescent="0.2">
      <c r="H29" s="36">
        <v>155000</v>
      </c>
      <c r="I29" s="33" t="s">
        <v>7</v>
      </c>
      <c r="J29" s="35">
        <v>165000</v>
      </c>
      <c r="K29" s="53">
        <v>1280</v>
      </c>
    </row>
    <row r="30" spans="1:11" ht="24" customHeight="1" x14ac:dyDescent="0.2">
      <c r="H30" s="36">
        <v>165000</v>
      </c>
      <c r="I30" s="33" t="s">
        <v>7</v>
      </c>
      <c r="J30" s="35">
        <v>175000</v>
      </c>
      <c r="K30" s="53">
        <v>1360</v>
      </c>
    </row>
    <row r="31" spans="1:11" ht="24" customHeight="1" x14ac:dyDescent="0.2">
      <c r="H31" s="36">
        <v>175000</v>
      </c>
      <c r="I31" s="33" t="s">
        <v>7</v>
      </c>
      <c r="J31" s="35">
        <v>185000</v>
      </c>
      <c r="K31" s="53">
        <v>1440</v>
      </c>
    </row>
    <row r="32" spans="1:11" ht="24" customHeight="1" x14ac:dyDescent="0.2">
      <c r="H32" s="36">
        <v>185000</v>
      </c>
      <c r="I32" s="33" t="s">
        <v>7</v>
      </c>
      <c r="J32" s="35">
        <v>195000</v>
      </c>
      <c r="K32" s="53">
        <v>1520</v>
      </c>
    </row>
    <row r="33" spans="8:11" ht="24" customHeight="1" x14ac:dyDescent="0.2">
      <c r="H33" s="36">
        <v>195000</v>
      </c>
      <c r="I33" s="33" t="s">
        <v>7</v>
      </c>
      <c r="J33" s="35">
        <v>210000</v>
      </c>
      <c r="K33" s="53">
        <v>1600</v>
      </c>
    </row>
    <row r="34" spans="8:11" ht="24" customHeight="1" x14ac:dyDescent="0.2">
      <c r="H34" s="36">
        <v>210000</v>
      </c>
      <c r="I34" s="33" t="s">
        <v>7</v>
      </c>
      <c r="J34" s="35">
        <v>230000</v>
      </c>
      <c r="K34" s="53">
        <v>1760</v>
      </c>
    </row>
    <row r="35" spans="8:11" ht="24" customHeight="1" x14ac:dyDescent="0.2">
      <c r="H35" s="36">
        <v>230000</v>
      </c>
      <c r="I35" s="33" t="s">
        <v>7</v>
      </c>
      <c r="J35" s="35">
        <v>250000</v>
      </c>
      <c r="K35" s="53">
        <v>1920</v>
      </c>
    </row>
    <row r="36" spans="8:11" ht="24" customHeight="1" x14ac:dyDescent="0.2">
      <c r="H36" s="36">
        <v>250000</v>
      </c>
      <c r="I36" s="33" t="s">
        <v>7</v>
      </c>
      <c r="J36" s="35">
        <v>270000</v>
      </c>
      <c r="K36" s="53">
        <v>2080</v>
      </c>
    </row>
    <row r="37" spans="8:11" ht="24" customHeight="1" x14ac:dyDescent="0.2">
      <c r="H37" s="36">
        <v>270000</v>
      </c>
      <c r="I37" s="33" t="s">
        <v>7</v>
      </c>
      <c r="J37" s="35">
        <v>290000</v>
      </c>
      <c r="K37" s="53">
        <v>2240</v>
      </c>
    </row>
    <row r="38" spans="8:11" ht="24" customHeight="1" x14ac:dyDescent="0.2">
      <c r="H38" s="36">
        <v>290000</v>
      </c>
      <c r="I38" s="33" t="s">
        <v>7</v>
      </c>
      <c r="J38" s="35">
        <v>310000</v>
      </c>
      <c r="K38" s="53">
        <v>2400</v>
      </c>
    </row>
    <row r="39" spans="8:11" ht="24" customHeight="1" x14ac:dyDescent="0.2">
      <c r="H39" s="36">
        <v>310000</v>
      </c>
      <c r="I39" s="33" t="s">
        <v>7</v>
      </c>
      <c r="J39" s="35">
        <v>330000</v>
      </c>
      <c r="K39" s="53">
        <v>2560</v>
      </c>
    </row>
    <row r="40" spans="8:11" ht="24" customHeight="1" x14ac:dyDescent="0.2">
      <c r="H40" s="36">
        <v>330000</v>
      </c>
      <c r="I40" s="33" t="s">
        <v>7</v>
      </c>
      <c r="J40" s="35">
        <v>350000</v>
      </c>
      <c r="K40" s="53">
        <v>2720</v>
      </c>
    </row>
    <row r="41" spans="8:11" ht="24" customHeight="1" x14ac:dyDescent="0.2">
      <c r="H41" s="36">
        <v>350000</v>
      </c>
      <c r="I41" s="33" t="s">
        <v>7</v>
      </c>
      <c r="J41" s="35">
        <v>370000</v>
      </c>
      <c r="K41" s="53">
        <v>2880</v>
      </c>
    </row>
    <row r="42" spans="8:11" ht="24" customHeight="1" x14ac:dyDescent="0.2">
      <c r="H42" s="36">
        <v>370000</v>
      </c>
      <c r="I42" s="33" t="s">
        <v>7</v>
      </c>
      <c r="J42" s="35">
        <v>395000</v>
      </c>
      <c r="K42" s="53">
        <v>3040</v>
      </c>
    </row>
    <row r="43" spans="8:11" ht="24" customHeight="1" x14ac:dyDescent="0.2">
      <c r="H43" s="36">
        <v>395000</v>
      </c>
      <c r="I43" s="33" t="s">
        <v>7</v>
      </c>
      <c r="J43" s="35">
        <v>425000</v>
      </c>
      <c r="K43" s="53">
        <v>3280</v>
      </c>
    </row>
    <row r="44" spans="8:11" ht="24" customHeight="1" x14ac:dyDescent="0.2">
      <c r="H44" s="36">
        <v>425000</v>
      </c>
      <c r="I44" s="33" t="s">
        <v>7</v>
      </c>
      <c r="J44" s="35">
        <v>455000</v>
      </c>
      <c r="K44" s="53">
        <v>3520</v>
      </c>
    </row>
    <row r="45" spans="8:11" ht="24" customHeight="1" x14ac:dyDescent="0.2">
      <c r="H45" s="36">
        <v>455000</v>
      </c>
      <c r="I45" s="33" t="s">
        <v>7</v>
      </c>
      <c r="J45" s="35">
        <v>485000</v>
      </c>
      <c r="K45" s="53">
        <v>3760</v>
      </c>
    </row>
    <row r="46" spans="8:11" ht="24" customHeight="1" x14ac:dyDescent="0.2">
      <c r="H46" s="36">
        <v>485000</v>
      </c>
      <c r="I46" s="33" t="s">
        <v>7</v>
      </c>
      <c r="J46" s="35">
        <v>515000</v>
      </c>
      <c r="K46" s="53">
        <v>4000</v>
      </c>
    </row>
    <row r="47" spans="8:11" ht="24" customHeight="1" x14ac:dyDescent="0.2">
      <c r="H47" s="36">
        <v>515000</v>
      </c>
      <c r="I47" s="33" t="s">
        <v>7</v>
      </c>
      <c r="J47" s="35">
        <v>545000</v>
      </c>
      <c r="K47" s="53">
        <v>4240</v>
      </c>
    </row>
    <row r="48" spans="8:11" ht="24" customHeight="1" x14ac:dyDescent="0.2">
      <c r="H48" s="36">
        <v>545000</v>
      </c>
      <c r="I48" s="33" t="s">
        <v>7</v>
      </c>
      <c r="J48" s="35">
        <v>575000</v>
      </c>
      <c r="K48" s="53">
        <v>4480</v>
      </c>
    </row>
    <row r="49" spans="8:11" ht="24" customHeight="1" x14ac:dyDescent="0.2">
      <c r="H49" s="36">
        <v>575000</v>
      </c>
      <c r="I49" s="33" t="s">
        <v>7</v>
      </c>
      <c r="J49" s="37">
        <v>605000</v>
      </c>
      <c r="K49" s="53">
        <v>4720</v>
      </c>
    </row>
    <row r="50" spans="8:11" ht="20.149999999999999" customHeight="1" x14ac:dyDescent="0.2">
      <c r="H50" s="38">
        <v>605000</v>
      </c>
      <c r="I50" s="39" t="s">
        <v>7</v>
      </c>
      <c r="J50" s="40"/>
      <c r="K50" s="54">
        <v>4960</v>
      </c>
    </row>
  </sheetData>
  <sheetProtection algorithmName="SHA-512" hashValue="FDuHh8E9PqsuK0lVCiaWVDnfHndco14yz045Vk+A5INW5KQHVRgYmRQ1WEXbd/4e0HzCKMYbCSQscPQj4CZAMQ==" saltValue="NgGIvqSXleX+rlh7c6cvYw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3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R2年5月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SUBTOTAL(109,作業日報兼直接人件費個別明細表9[列6])</f>
        <v>0</v>
      </c>
      <c r="G31" s="15"/>
      <c r="I31" s="27"/>
    </row>
  </sheetData>
  <sheetProtection algorithmName="SHA-512" hashValue="7mDk74y7x/kXwcbongq7FSibx/bx9j0mQ3WgstR3kNUEYJaFD1inUElhQz8rsJoDGtdO6z6r/2vmYwQggM4BxA==" saltValue="gcOGeiYCjmrpqEAWnmnvj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R2年6月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SUBTOTAL(109,作業日報兼直接人件費個別明細表10[列6])</f>
        <v>0</v>
      </c>
      <c r="G31" s="15"/>
      <c r="I31" s="27"/>
    </row>
  </sheetData>
  <sheetProtection algorithmName="SHA-512" hashValue="F6z/+cF2GIK6R1S27S6yPQXccs7LZTFXPhy8DDMH8TI/Ze3U/qbyeudSLGEiKjbp4fgX5hbBfo8CikU/DL0uKw==" saltValue="lB4yPERgB35pOBrj9nh+9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R2年7月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SUBTOTAL(109,作業日報兼直接人件費個別明細表11[列6])</f>
        <v>0</v>
      </c>
      <c r="G31" s="15"/>
      <c r="I31" s="27"/>
    </row>
  </sheetData>
  <sheetProtection algorithmName="SHA-512" hashValue="rY5p8c2JhdBHXZElvX+ymIMBiVZEdcujLtXzN7lnV/Yt++nVyhsJUo9Mr1sN7X/3msdgGmwyKQaT6qjU8zKa/A==" saltValue="9nrnlKYbm+fNKMexZV3xH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R2年8月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SUBTOTAL(109,作業日報兼直接人件費個別明細表12[列6])</f>
        <v>0</v>
      </c>
      <c r="G31" s="15"/>
      <c r="I31" s="27"/>
    </row>
  </sheetData>
  <sheetProtection algorithmName="SHA-512" hashValue="CIzzT3ew867fRf8IiI/M9dEv8sMYMYvRQQoPLpTRuXKShwx2sGW9iavJtcrtLZeEz1b1aHhEHcafMbsqYfhZUg==" saltValue="6FZseTn3/foPlrwwnFjrt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6" customWidth="1"/>
    <col min="2" max="2" width="8.36328125" style="64" customWidth="1"/>
    <col min="3" max="3" width="2.7265625" style="65" customWidth="1"/>
    <col min="4" max="4" width="8.36328125" style="64" customWidth="1"/>
    <col min="5" max="5" width="11.08984375" style="56" customWidth="1"/>
    <col min="6" max="6" width="13.90625" style="56" customWidth="1"/>
    <col min="7" max="7" width="33.36328125" style="66" customWidth="1"/>
    <col min="8" max="8" width="17.36328125" style="55" customWidth="1"/>
    <col min="9" max="16384" width="11.36328125" style="56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R1年9月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57" customFormat="1" ht="24" customHeight="1" x14ac:dyDescent="0.2">
      <c r="A7" s="22" t="s">
        <v>12</v>
      </c>
      <c r="B7" s="83" t="s">
        <v>19</v>
      </c>
      <c r="C7" s="83"/>
      <c r="D7" s="83"/>
      <c r="E7" s="23" t="s">
        <v>15</v>
      </c>
      <c r="F7" s="22" t="s">
        <v>18</v>
      </c>
      <c r="G7" s="67" t="s">
        <v>1</v>
      </c>
    </row>
    <row r="8" spans="1:7" ht="24" customHeight="1" x14ac:dyDescent="0.2">
      <c r="A8" s="10"/>
      <c r="B8" s="11"/>
      <c r="C8" s="58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4"/>
    </row>
    <row r="9" spans="1:7" ht="24" customHeight="1" x14ac:dyDescent="0.2">
      <c r="A9" s="10"/>
      <c r="B9" s="11"/>
      <c r="C9" s="58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4"/>
    </row>
    <row r="10" spans="1:7" ht="24" customHeight="1" x14ac:dyDescent="0.2">
      <c r="A10" s="10"/>
      <c r="B10" s="11"/>
      <c r="C10" s="58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4"/>
    </row>
    <row r="11" spans="1:7" ht="24" customHeight="1" x14ac:dyDescent="0.2">
      <c r="A11" s="10"/>
      <c r="B11" s="11"/>
      <c r="C11" s="58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4"/>
    </row>
    <row r="12" spans="1:7" ht="24" customHeight="1" x14ac:dyDescent="0.2">
      <c r="A12" s="10"/>
      <c r="B12" s="11"/>
      <c r="C12" s="58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4"/>
    </row>
    <row r="13" spans="1:7" ht="24" customHeight="1" x14ac:dyDescent="0.2">
      <c r="A13" s="10"/>
      <c r="B13" s="11"/>
      <c r="C13" s="58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4"/>
    </row>
    <row r="14" spans="1:7" ht="24" customHeight="1" x14ac:dyDescent="0.2">
      <c r="A14" s="10"/>
      <c r="B14" s="11"/>
      <c r="C14" s="58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4"/>
    </row>
    <row r="15" spans="1:7" ht="24" customHeight="1" x14ac:dyDescent="0.2">
      <c r="A15" s="10"/>
      <c r="B15" s="11"/>
      <c r="C15" s="58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4"/>
    </row>
    <row r="16" spans="1:7" ht="24" customHeight="1" x14ac:dyDescent="0.2">
      <c r="A16" s="10"/>
      <c r="B16" s="11"/>
      <c r="C16" s="58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4"/>
    </row>
    <row r="17" spans="1:9" ht="24" customHeight="1" x14ac:dyDescent="0.2">
      <c r="A17" s="10"/>
      <c r="B17" s="11"/>
      <c r="C17" s="58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4"/>
    </row>
    <row r="18" spans="1:9" ht="24" customHeight="1" x14ac:dyDescent="0.2">
      <c r="A18" s="10"/>
      <c r="B18" s="11"/>
      <c r="C18" s="58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4"/>
    </row>
    <row r="19" spans="1:9" ht="24" customHeight="1" x14ac:dyDescent="0.2">
      <c r="A19" s="10"/>
      <c r="B19" s="11"/>
      <c r="C19" s="58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4"/>
    </row>
    <row r="20" spans="1:9" ht="24" customHeight="1" x14ac:dyDescent="0.2">
      <c r="A20" s="10"/>
      <c r="B20" s="11"/>
      <c r="C20" s="58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4"/>
    </row>
    <row r="21" spans="1:9" ht="24" customHeight="1" x14ac:dyDescent="0.2">
      <c r="A21" s="10"/>
      <c r="B21" s="11"/>
      <c r="C21" s="58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4"/>
    </row>
    <row r="22" spans="1:9" ht="24" customHeight="1" x14ac:dyDescent="0.2">
      <c r="A22" s="10"/>
      <c r="B22" s="11"/>
      <c r="C22" s="58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4"/>
    </row>
    <row r="23" spans="1:9" ht="24" customHeight="1" x14ac:dyDescent="0.2">
      <c r="A23" s="10"/>
      <c r="B23" s="11"/>
      <c r="C23" s="58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4"/>
    </row>
    <row r="24" spans="1:9" ht="24" customHeight="1" x14ac:dyDescent="0.2">
      <c r="A24" s="10"/>
      <c r="B24" s="11"/>
      <c r="C24" s="58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4"/>
    </row>
    <row r="25" spans="1:9" ht="24" customHeight="1" x14ac:dyDescent="0.2">
      <c r="A25" s="10"/>
      <c r="B25" s="11"/>
      <c r="C25" s="58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4"/>
    </row>
    <row r="26" spans="1:9" ht="24" customHeight="1" x14ac:dyDescent="0.2">
      <c r="A26" s="10"/>
      <c r="B26" s="11"/>
      <c r="C26" s="58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4"/>
    </row>
    <row r="27" spans="1:9" ht="24" customHeight="1" x14ac:dyDescent="0.2">
      <c r="A27" s="10"/>
      <c r="B27" s="11"/>
      <c r="C27" s="58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4"/>
    </row>
    <row r="28" spans="1:9" ht="24" customHeight="1" x14ac:dyDescent="0.2">
      <c r="A28" s="10"/>
      <c r="B28" s="11"/>
      <c r="C28" s="58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4"/>
    </row>
    <row r="29" spans="1:9" ht="24" customHeight="1" x14ac:dyDescent="0.2">
      <c r="A29" s="10"/>
      <c r="B29" s="11"/>
      <c r="C29" s="58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4"/>
    </row>
    <row r="30" spans="1:9" ht="24" customHeight="1" x14ac:dyDescent="0.2">
      <c r="A30" s="10"/>
      <c r="B30" s="11"/>
      <c r="C30" s="58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4"/>
    </row>
    <row r="31" spans="1:9" ht="24" customHeight="1" x14ac:dyDescent="0.2">
      <c r="A31" s="58" t="s">
        <v>8</v>
      </c>
      <c r="B31" s="59"/>
      <c r="C31" s="60"/>
      <c r="D31" s="60"/>
      <c r="E31" s="61"/>
      <c r="F31" s="70">
        <f>SUBTOTAL(109,作業日報兼直接人件費個別明細表1[列6])</f>
        <v>0</v>
      </c>
      <c r="G31" s="62"/>
      <c r="I31" s="63"/>
    </row>
  </sheetData>
  <sheetProtection algorithmName="SHA-512" hashValue="10h9QnDtRi1mhNgeL1/kYzi0Tfe5ZlbMOU8o1DAcU3Pev3mPFkBgYnGNsOZb81j0nKeELo7UmBh4IuQhtEmMSw==" saltValue="qBMGLW/6eo0AAVsgB8X6yQ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R1年10月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SUBTOTAL(109,作業日報兼直接人件費個別明細表2[列6])</f>
        <v>0</v>
      </c>
      <c r="G31" s="15"/>
      <c r="I31" s="27"/>
    </row>
  </sheetData>
  <sheetProtection algorithmName="SHA-512" hashValue="rVO95hrNufT+4zRJa3UOXNkDqzF5n7kd4UL5YyDPwK5N7398r6edygjDntJcIR0nrTG/Rs8K3AXzQl/4LmPbVQ==" saltValue="joa0yzrhJoBQDo/f2MA5K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B8:B30 A8:A25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R1年11月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SUBTOTAL(109,作業日報兼直接人件費個別明細表3[列6])</f>
        <v>0</v>
      </c>
      <c r="G31" s="15"/>
      <c r="I31" s="27"/>
    </row>
  </sheetData>
  <sheetProtection algorithmName="SHA-512" hashValue="KWEX3WHDeEvadTVv2pSEl+yrzYKz5sKhjiERLMtC+PuzoLuqXG/huH46NO5r2/ofGcLWGJgesvV5D39uOGv7zg==" saltValue="2IIRWyhr+QUlIwpMeUUkE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R1年12月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71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SUBTOTAL(109,作業日報兼直接人件費個別明細表4[列6])</f>
        <v>0</v>
      </c>
      <c r="G31" s="15"/>
      <c r="I31" s="27"/>
    </row>
  </sheetData>
  <sheetProtection algorithmName="SHA-512" hashValue="t2k40KtmxxrFAD0HyVEpDcqML4rvUJm5KxINDZ1iOUVS6JOi/JS2WJXwNP//BruXKuxFx19Wkj+jKN4VTP1lIA==" saltValue="ba2sHllchkzEdYpFlDT9b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R2年1月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SUBTOTAL(109,作業日報兼直接人件費個別明細表5[列6])</f>
        <v>0</v>
      </c>
      <c r="G31" s="15"/>
      <c r="I31" s="27"/>
    </row>
  </sheetData>
  <sheetProtection algorithmName="SHA-512" hashValue="eLg4Ycdr19SA+QSvGChwXVhTuYn9rhz5po7zbBzVBRBe0olAR5xs0CMUQX8w6wAqjK8f+esrBZqNK10aLwFT+Q==" saltValue="QkLdyUNadK+tEX+n/85Sa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R2年2月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SUBTOTAL(109,作業日報兼直接人件費個別明細表6[列6])</f>
        <v>0</v>
      </c>
      <c r="G31" s="15"/>
      <c r="I31" s="27"/>
    </row>
  </sheetData>
  <sheetProtection algorithmName="SHA-512" hashValue="GRwC9jpj8xMsOHrMIsDdElf9YZNumQrVbloHWCe87ooGq0I5HpAqxct6oUTidJDnvGO9CjX65Z7hCCDA23Jcfg==" saltValue="xeFVlUtFR6NONHLLnjU9v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R2年3月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SUBTOTAL(109,作業日報兼直接人件費個別明細表7[列6])</f>
        <v>0</v>
      </c>
      <c r="G31" s="15"/>
      <c r="I31" s="27"/>
    </row>
  </sheetData>
  <sheetProtection algorithmName="SHA-512" hashValue="FYqSKWvCBsDKcmXvkbMdUvUqHoosyJxd80DVP4gPIw2dXKDklgZKaDL32DiRH5I/0I6kzNpsqtueTxN/n2WVmg==" saltValue="F5ebj8uL3abodCVXNOYw0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R2年4月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SUBTOTAL(109,作業日報兼直接人件費個別明細表8[列6])</f>
        <v>0</v>
      </c>
      <c r="G31" s="15"/>
      <c r="I31" s="27"/>
    </row>
  </sheetData>
  <sheetProtection algorithmName="SHA-512" hashValue="qI+RtEgbWVUcVI5IJEwD9DkepT4BKDZhnpV14e7RjY9xveg3z+APdwdADBOXm32DjwmK7AR+NCiU74Kpak+YTA==" saltValue="vhNOPEZEZHipLFKbV3K3c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R1年9月</vt:lpstr>
      <vt:lpstr>R1年10月</vt:lpstr>
      <vt:lpstr>R1年11月</vt:lpstr>
      <vt:lpstr>R1年12月</vt:lpstr>
      <vt:lpstr>R2年1月</vt:lpstr>
      <vt:lpstr>R2年2月</vt:lpstr>
      <vt:lpstr>R2年3月</vt:lpstr>
      <vt:lpstr>R2年4月</vt:lpstr>
      <vt:lpstr>R2年5月</vt:lpstr>
      <vt:lpstr>R2年6月</vt:lpstr>
      <vt:lpstr>R2年7月</vt:lpstr>
      <vt:lpstr>R2年8月</vt:lpstr>
      <vt:lpstr>'R1年10月'!Print_Area</vt:lpstr>
      <vt:lpstr>'R1年11月'!Print_Area</vt:lpstr>
      <vt:lpstr>'R1年12月'!Print_Area</vt:lpstr>
      <vt:lpstr>'R1年9月'!Print_Area</vt:lpstr>
      <vt:lpstr>'R2年1月'!Print_Area</vt:lpstr>
      <vt:lpstr>'R2年2月'!Print_Area</vt:lpstr>
      <vt:lpstr>'R2年3月'!Print_Area</vt:lpstr>
      <vt:lpstr>'R2年4月'!Print_Area</vt:lpstr>
      <vt:lpstr>'R2年5月'!Print_Area</vt:lpstr>
      <vt:lpstr>'R2年6月'!Print_Area</vt:lpstr>
      <vt:lpstr>'R2年7月'!Print_Area</vt:lpstr>
      <vt:lpstr>'R2年8月'!Print_Area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2022-05-02T05:15:38Z</dcterms:modified>
</cp:coreProperties>
</file>